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008\01_部署専用\02_総務部\02_財政契約課\2021年度\財政担当\12 公営企業・第三セクター\公営企業\R3\02_調査・照会\【　】20220106_（0128〆）公営企業に係る経営比較分析表（令和２年度決算）の分析等について\04_市提出\"/>
    </mc:Choice>
  </mc:AlternateContent>
  <workbookProtection workbookAlgorithmName="SHA-512" workbookHashValue="Ieit9R2zdBhSNFiJpnV0lxBiRcYhjI+eHShlq+25Fn0yzrgkxjmrTDxAPrsZr+BhB0PGYVvH1vm0oiQINAzVyg==" workbookSaltValue="nwTxLhm/YKI8ztxQAnoAbg==" workbookSpinCount="100000" lockStructure="1"/>
  <bookViews>
    <workbookView xWindow="0" yWindow="0" windowWidth="13680" windowHeight="663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<sst xmlns="http://schemas.openxmlformats.org/spreadsheetml/2006/main" count="228" uniqueCount="115">
  <si>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</si>
  <si>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</si>
  <si>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</si>
  <si>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</si>
  <si>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</si>
  <si>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</si>
  <si>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</si>
  <si>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</si>
  <si>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</si>
  <si>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</si>
  <si>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</si>
  <si>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</si>
  <si>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</si>
  <si>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</si>
  <si>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</si>
  <si>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</si>
  <si>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</si>
  <si>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</si>
  <si>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</si>
  <si>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</si>
  <si>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</si>
  <si>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</si>
  <si>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</si>
  <si>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</si>
  <si>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</si>
  <si>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</si>
  <si>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</si>
  <si>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</si>
  <si>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</si>
  <si>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</si>
  <si>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</si>
  <si>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</si>
  <si>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</si>
  <si>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</si>
  <si>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</si>
  <si>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</si>
  <si>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</si>
  <si>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</si>
  <si>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</si>
  <si>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</si>
  <si>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</si>
  <si>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</si>
  <si>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</si>
  <si>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</si>
  <si>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</si>
  <si>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</si>
  <si>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</si>
  <si>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</si>
  <si>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</si>
  <si>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</si>
  <si>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</si>
  <si>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</si>
  <si>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</si>
  <si>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</si>
  <si>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</si>
  <si>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</si>
  <si>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</si>
  <si>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</si>
  <si>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</si>
  <si>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</si>
  <si>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</si>
  <si>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</si>
  <si>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</si>
  <si>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</si>
  <si>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</si>
  <si>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</si>
  <si>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</si>
  <si>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</si>
  <si>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</si>
  <si>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</si>
  <si>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</si>
  <si>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</si>
  <si>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</si>
  <si>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</si>
  <si>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</si>
  <si>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</si>
  <si>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</si>
  <si>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</si>
  <si>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</si>
  <si>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</si>
  <si>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</si>
  <si>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</si>
  <si>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</si>
  <si>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</si>
  <si>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</si>
  <si>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</si>
  <si>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</si>
  <si>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</si>
  <si>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</si>
  <si>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</si>
  <si>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</si>
  <si>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</si>
  <si>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</si>
  <si>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</si>
  <si>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</si>
  <si>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</si>
  <si>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</si>
  <si>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</si>
  <si>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</si>
  <si>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</si>
  <si>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</si>
  <si>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</si>
  <si>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</si>
  <si>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</si>
  <si>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</si>
  <si>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</si>
  <si>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</si>
  <si>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</si>
  <si>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</si>
  <si>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</si>
  <si>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</si>
  <si>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</si>
  <si>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①経常収支比率は、全国平均および類似団体平均を上回っており健全な状態を示しています。
③流動比率は、大規模な施設・設備更新に伴い流動負債が増加したことから全国平均および類似団体平均を下回りました。
④企業債残高対給水収益比率は、全国平均および類似団体平均と比較すると平均値を上回っていることから、事業費の財源を企業債に依存している状況です。
⑤料金回収率は100％を超えているため、適切な料金水準です。
⑥給水原価は全国平均および類似団体平均と比較すると低く良好ではありますが、今後は経常費用の増加による給水原価の上昇も見込まれます。そのため、当該指標の今後の動向に留意した上で、投資の効率化などの経営改善を図っていく必要があります。
⑦施設利用率は、全国平均および類似団体平均よりも低いことから、施設の効率的な利用の検討が必要です。
⑧有収率は、全国平均を下回っていることから、有収率向上のために、継続的な漏水調査や老朽化管路の更新を行っていく必要があります。</t>
    <rPh sb="62" eb="63">
      <t>トモナ</t>
    </rPh>
    <rPh sb="64" eb="68">
      <t>リュウドウフサイ</t>
    </rPh>
    <rPh sb="69" eb="71">
      <t>ゾウカ</t>
    </rPh>
    <rPh sb="91" eb="93">
      <t>シタマワ</t>
    </rPh>
    <phoneticPr fontId="4"/>
  </si>
  <si>
    <t>①有形固定資産減価償却率は、全国平均および類似団体平均を下回っており、資産全体の老朽化度合いは高いとまでは言えません。
②管路経年化率は、全国平均および類似団体平均を大きく下回っており、問題ないと言えます。
③管路更新率は、全国平均および類似団体平均よりも低いことから、アセットマネジメントに基づき、今後も計画的な管路更新を行っていく必要があります。</t>
    <rPh sb="53" eb="54">
      <t>イ</t>
    </rPh>
    <rPh sb="98" eb="99">
      <t>イ</t>
    </rPh>
    <phoneticPr fontId="4"/>
  </si>
  <si>
    <t>　今後は施設の改修・更新に伴い多額の費用を要する一方で人口減少による給水収益の減少が懸念されることから、本市を取り巻く経営環境は依然厳しい状況にあると言えます。
　また、経常収支比率は比較的高い水準で推移していますが、管路更新率は低いことから、必要な更新に向けた投資ができていないと分析できます。今後は、大規模な施設改修を行いながら、今まで以上に計画的な管路更新を実施していく必要があります。</t>
    <rPh sb="1" eb="3">
      <t>コンゴ</t>
    </rPh>
    <rPh sb="75" eb="7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</si>
</sst>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0.15</c:v>
                </c:pt>
                <c:pt idx="2">
                  <c:v>0.27</c:v>
                </c:pt>
                <c:pt idx="3">
                  <c:v>0.32</c:v>
                </c:pt>
                <c:pt idx="4">
                  <c:v>0.31</c:v>
                </c:pt>
              </c:numCache>
            </c:numRef>
          </c:val>
          <c:extLst>
            <c:ext xmlns:c16="http://schemas.microsoft.com/office/drawing/2014/chart" uri="{C3380CC4-5D6E-409C-BE32-E72D297353CC}">
              <c16:uniqueId val="{00000000-6658-42E6-9EB9-18DCF37294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658-42E6-9EB9-18DCF37294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54.98</c:v>
                </c:pt>
                <c:pt idx="1">
                  <c:v>54.24</c:v>
                </c:pt>
                <c:pt idx="2">
                  <c:v>53.3</c:v>
                </c:pt>
                <c:pt idx="3">
                  <c:v>55.55</c:v>
                </c:pt>
                <c:pt idx="4">
                  <c:v>54.63</c:v>
                </c:pt>
              </c:numCache>
            </c:numRef>
          </c:val>
          <c:extLst>
            <c:ext xmlns:c16="http://schemas.microsoft.com/office/drawing/2014/chart" uri="{C3380CC4-5D6E-409C-BE32-E72D297353CC}">
              <c16:uniqueId val="{00000000-6FD4-41DB-8241-C0EF199AA4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6FD4-41DB-8241-C0EF199AA4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81.540000000000006</c:v>
                </c:pt>
                <c:pt idx="1">
                  <c:v>82.52</c:v>
                </c:pt>
                <c:pt idx="2">
                  <c:v>83.29</c:v>
                </c:pt>
                <c:pt idx="3">
                  <c:v>79.180000000000007</c:v>
                </c:pt>
                <c:pt idx="4">
                  <c:v>81.27</c:v>
                </c:pt>
              </c:numCache>
            </c:numRef>
          </c:val>
          <c:extLst>
            <c:ext xmlns:c16="http://schemas.microsoft.com/office/drawing/2014/chart" uri="{C3380CC4-5D6E-409C-BE32-E72D297353CC}">
              <c16:uniqueId val="{00000000-EA49-466D-BCE7-BD1AAF36A2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A49-466D-BCE7-BD1AAF36A2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111.91</c:v>
                </c:pt>
                <c:pt idx="1">
                  <c:v>112.99</c:v>
                </c:pt>
                <c:pt idx="2">
                  <c:v>114.65</c:v>
                </c:pt>
                <c:pt idx="3">
                  <c:v>111.97</c:v>
                </c:pt>
                <c:pt idx="4">
                  <c:v>110.8</c:v>
                </c:pt>
              </c:numCache>
            </c:numRef>
          </c:val>
          <c:extLst>
            <c:ext xmlns:c16="http://schemas.microsoft.com/office/drawing/2014/chart" uri="{C3380CC4-5D6E-409C-BE32-E72D297353CC}">
              <c16:uniqueId val="{00000000-3A95-4592-8EF8-7D74575D6C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A95-4592-8EF8-7D74575D6C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37.450000000000003</c:v>
                </c:pt>
                <c:pt idx="1">
                  <c:v>39.65</c:v>
                </c:pt>
                <c:pt idx="2">
                  <c:v>41.88</c:v>
                </c:pt>
                <c:pt idx="3">
                  <c:v>44.04</c:v>
                </c:pt>
                <c:pt idx="4">
                  <c:v>43.02</c:v>
                </c:pt>
              </c:numCache>
            </c:numRef>
          </c:val>
          <c:extLst>
            <c:ext xmlns:c16="http://schemas.microsoft.com/office/drawing/2014/chart" uri="{C3380CC4-5D6E-409C-BE32-E72D297353CC}">
              <c16:uniqueId val="{00000000-2EBF-45A1-973C-5D968FB01D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EBF-45A1-973C-5D968FB01D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0.26</c:v>
                </c:pt>
                <c:pt idx="1">
                  <c:v>1.54</c:v>
                </c:pt>
                <c:pt idx="2">
                  <c:v>2.2400000000000002</c:v>
                </c:pt>
                <c:pt idx="3">
                  <c:v>4.82</c:v>
                </c:pt>
                <c:pt idx="4">
                  <c:v>4.8099999999999996</c:v>
                </c:pt>
              </c:numCache>
            </c:numRef>
          </c:val>
          <c:extLst>
            <c:ext xmlns:c16="http://schemas.microsoft.com/office/drawing/2014/chart" uri="{C3380CC4-5D6E-409C-BE32-E72D297353CC}">
              <c16:uniqueId val="{00000000-5CB0-4681-819E-9B353CC651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CB0-4681-819E-9B353CC651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0-4B30-AA1D-A70AD2547C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DC0-4B30-AA1D-A70AD2547C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907.24</c:v>
                </c:pt>
                <c:pt idx="1">
                  <c:v>809.51</c:v>
                </c:pt>
                <c:pt idx="2">
                  <c:v>1057.78</c:v>
                </c:pt>
                <c:pt idx="3">
                  <c:v>533.13</c:v>
                </c:pt>
                <c:pt idx="4">
                  <c:v>223.45</c:v>
                </c:pt>
              </c:numCache>
            </c:numRef>
          </c:val>
          <c:extLst>
            <c:ext xmlns:c16="http://schemas.microsoft.com/office/drawing/2014/chart" uri="{C3380CC4-5D6E-409C-BE32-E72D297353CC}">
              <c16:uniqueId val="{00000000-FA49-4013-B694-3B0C5B6AB4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A49-4013-B694-3B0C5B6AB4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552.01</c:v>
                </c:pt>
                <c:pt idx="1">
                  <c:v>526.34</c:v>
                </c:pt>
                <c:pt idx="2">
                  <c:v>504.59</c:v>
                </c:pt>
                <c:pt idx="3">
                  <c:v>482.28</c:v>
                </c:pt>
                <c:pt idx="4">
                  <c:v>471.7</c:v>
                </c:pt>
              </c:numCache>
            </c:numRef>
          </c:val>
          <c:extLst>
            <c:ext xmlns:c16="http://schemas.microsoft.com/office/drawing/2014/chart" uri="{C3380CC4-5D6E-409C-BE32-E72D297353CC}">
              <c16:uniqueId val="{00000000-6FB8-45B7-9171-2D478B2B27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6FB8-45B7-9171-2D478B2B27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102.97</c:v>
                </c:pt>
                <c:pt idx="1">
                  <c:v>105.33</c:v>
                </c:pt>
                <c:pt idx="2">
                  <c:v>106.86</c:v>
                </c:pt>
                <c:pt idx="3">
                  <c:v>102.73</c:v>
                </c:pt>
                <c:pt idx="4">
                  <c:v>101.68</c:v>
                </c:pt>
              </c:numCache>
            </c:numRef>
          </c:val>
          <c:extLst>
            <c:ext xmlns:c16="http://schemas.microsoft.com/office/drawing/2014/chart" uri="{C3380CC4-5D6E-409C-BE32-E72D297353CC}">
              <c16:uniqueId val="{00000000-E33B-46E9-9800-09E491D531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33B-46E9-9800-09E491D531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156.59</c:v>
                </c:pt>
                <c:pt idx="1">
                  <c:v>153.66999999999999</c:v>
                </c:pt>
                <c:pt idx="2">
                  <c:v>151.91999999999999</c:v>
                </c:pt>
                <c:pt idx="3">
                  <c:v>158.59</c:v>
                </c:pt>
                <c:pt idx="4">
                  <c:v>159.71</c:v>
                </c:pt>
              </c:numCache>
            </c:numRef>
          </c:val>
          <c:extLst>
            <c:ext xmlns:c16="http://schemas.microsoft.com/office/drawing/2014/chart" uri="{C3380CC4-5D6E-409C-BE32-E72D297353CC}">
              <c16:uniqueId val="{00000000-0E67-44FD-A157-25741A54C0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E67-44FD-A157-25741A54C0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C60" sqref="CC6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米原市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38525</v>
      </c>
      <c r="AM8" s="61"/>
      <c r="AN8" s="61"/>
      <c r="AO8" s="61"/>
      <c r="AP8" s="61"/>
      <c r="AQ8" s="61"/>
      <c r="AR8" s="61"/>
      <c r="AS8" s="61"/>
      <c r="AT8" s="52">
        <f>データ!$S$6</f>
        <v>250.39</v>
      </c>
      <c r="AU8" s="53"/>
      <c r="AV8" s="53"/>
      <c r="AW8" s="53"/>
      <c r="AX8" s="53"/>
      <c r="AY8" s="53"/>
      <c r="AZ8" s="53"/>
      <c r="BA8" s="53"/>
      <c r="BB8" s="54">
        <f>データ!$T$6</f>
        <v>153.86000000000001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72.38</v>
      </c>
      <c r="J10" s="53"/>
      <c r="K10" s="53"/>
      <c r="L10" s="53"/>
      <c r="M10" s="53"/>
      <c r="N10" s="53"/>
      <c r="O10" s="64"/>
      <c r="P10" s="54">
        <f>データ!$P$6</f>
        <v>99.8</v>
      </c>
      <c r="Q10" s="54"/>
      <c r="R10" s="54"/>
      <c r="S10" s="54"/>
      <c r="T10" s="54"/>
      <c r="U10" s="54"/>
      <c r="V10" s="54"/>
      <c r="W10" s="61">
        <f>データ!$Q$6</f>
        <v>2926</v>
      </c>
      <c r="X10" s="61"/>
      <c r="Y10" s="61"/>
      <c r="Z10" s="61"/>
      <c r="AA10" s="61"/>
      <c r="AB10" s="61"/>
      <c r="AC10" s="61"/>
      <c r="AD10" s="2"/>
      <c r="AE10" s="2"/>
      <c r="AF10" s="2"/>
      <c r="AG10" s="2"/>
      <c r="AH10" s="4"/>
      <c r="AI10" s="4"/>
      <c r="AJ10" s="4"/>
      <c r="AK10" s="4"/>
      <c r="AL10" s="61">
        <f>データ!$U$6</f>
        <v>28073</v>
      </c>
      <c r="AM10" s="61"/>
      <c r="AN10" s="61"/>
      <c r="AO10" s="61"/>
      <c r="AP10" s="61"/>
      <c r="AQ10" s="61"/>
      <c r="AR10" s="61"/>
      <c r="AS10" s="61"/>
      <c r="AT10" s="52">
        <f>データ!$V$6</f>
        <v>60.48</v>
      </c>
      <c r="AU10" s="53"/>
      <c r="AV10" s="53"/>
      <c r="AW10" s="53"/>
      <c r="AX10" s="53"/>
      <c r="AY10" s="53"/>
      <c r="AZ10" s="53"/>
      <c r="BA10" s="53"/>
      <c r="BB10" s="54">
        <f>データ!$W$6</f>
        <v>464.17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98jN+iozjzaWE+4pTHcgnPyqYDUjuWsaZCqvfMg/m6acEgfxsU+oDrvH/riD10TuMK/htQYW3oMl2RMATiIBA==" saltValue="buf4nefwCOLWgxcuQxw2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252140</v>
      </c>
      <c r="D6" s="34">
        <f t="shared" si="3"/>
        <v>46</v>
      </c>
      <c r="E6" s="34">
        <f t="shared" si="3"/>
        <v>1</v>
      </c>
      <c r="F6" s="34">
        <f t="shared" si="3"/>
        <v>0</v>
      </c>
      <c r="G6" s="34">
        <f t="shared" si="3"/>
        <v>1</v>
      </c>
      <c r="H6" s="34" t="str">
        <f t="shared" si="3"/>
        <v>滋賀県　米原市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72.38</v>
      </c>
      <c r="P6" s="35">
        <f t="shared" si="3"/>
        <v>99.8</v>
      </c>
      <c r="Q6" s="35">
        <f t="shared" si="3"/>
        <v>2926</v>
      </c>
      <c r="R6" s="35">
        <f t="shared" si="3"/>
        <v>38525</v>
      </c>
      <c r="S6" s="35">
        <f t="shared" si="3"/>
        <v>250.39</v>
      </c>
      <c r="T6" s="35">
        <f t="shared" si="3"/>
        <v>153.86000000000001</v>
      </c>
      <c r="U6" s="35">
        <f t="shared" si="3"/>
        <v>28073</v>
      </c>
      <c r="V6" s="35">
        <f t="shared" si="3"/>
        <v>60.48</v>
      </c>
      <c r="W6" s="35">
        <f t="shared" si="3"/>
        <v>464.17</v>
      </c>
      <c r="X6" s="36">
        <f>IF(X7="",NA(),X7)</f>
        <v>111.91</v>
      </c>
      <c r="Y6" s="36">
        <f t="shared" ref="Y6:AG6" si="4">IF(Y7="",NA(),Y7)</f>
        <v>112.99</v>
      </c>
      <c r="Z6" s="36">
        <f t="shared" si="4"/>
        <v>114.65</v>
      </c>
      <c r="AA6" s="36">
        <f t="shared" si="4"/>
        <v>111.97</v>
      </c>
      <c r="AB6" s="36">
        <f t="shared" si="4"/>
        <v>110.8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907.24</v>
      </c>
      <c r="AU6" s="36">
        <f t="shared" ref="AU6:BC6" si="6">IF(AU7="",NA(),AU7)</f>
        <v>809.51</v>
      </c>
      <c r="AV6" s="36">
        <f t="shared" si="6"/>
        <v>1057.78</v>
      </c>
      <c r="AW6" s="36">
        <f t="shared" si="6"/>
        <v>533.13</v>
      </c>
      <c r="AX6" s="36">
        <f t="shared" si="6"/>
        <v>223.45</v>
      </c>
      <c r="AY6" s="36">
        <f t="shared" si="6"/>
        <v>384.34</v>
      </c>
      <c r="AZ6" s="36">
        <f t="shared" si="6"/>
        <v>359.47</v>
      </c>
      <c r="BA6" s="36">
        <f t="shared" si="6"/>
        <v>369.69</v>
      </c>
      <c r="BB6" s="36">
        <f t="shared" si="6"/>
        <v>379.08</v>
      </c>
      <c r="BC6" s="36">
        <f t="shared" si="6"/>
        <v>367.55</v>
      </c>
      <c r="BD6" s="35" t="str">
        <f>IF(BD7="","",IF(BD7="-","【-】","【"&amp;SUBSTITUTE(TEXT(BD7,"#,##0.00"),"-","△")&amp;"】"))</f>
        <v>【260.31】</v>
      </c>
      <c r="BE6" s="36">
        <f>IF(BE7="",NA(),BE7)</f>
        <v>552.01</v>
      </c>
      <c r="BF6" s="36">
        <f t="shared" ref="BF6:BN6" si="7">IF(BF7="",NA(),BF7)</f>
        <v>526.34</v>
      </c>
      <c r="BG6" s="36">
        <f t="shared" si="7"/>
        <v>504.59</v>
      </c>
      <c r="BH6" s="36">
        <f t="shared" si="7"/>
        <v>482.28</v>
      </c>
      <c r="BI6" s="36">
        <f t="shared" si="7"/>
        <v>471.7</v>
      </c>
      <c r="BJ6" s="36">
        <f t="shared" si="7"/>
        <v>380.58</v>
      </c>
      <c r="BK6" s="36">
        <f t="shared" si="7"/>
        <v>401.79</v>
      </c>
      <c r="BL6" s="36">
        <f t="shared" si="7"/>
        <v>402.99</v>
      </c>
      <c r="BM6" s="36">
        <f t="shared" si="7"/>
        <v>398.98</v>
      </c>
      <c r="BN6" s="36">
        <f t="shared" si="7"/>
        <v>418.68</v>
      </c>
      <c r="BO6" s="35" t="str">
        <f>IF(BO7="","",IF(BO7="-","【-】","【"&amp;SUBSTITUTE(TEXT(BO7,"#,##0.00"),"-","△")&amp;"】"))</f>
        <v>【275.67】</v>
      </c>
      <c r="BP6" s="36">
        <f>IF(BP7="",NA(),BP7)</f>
        <v>102.97</v>
      </c>
      <c r="BQ6" s="36">
        <f t="shared" ref="BQ6:BY6" si="8">IF(BQ7="",NA(),BQ7)</f>
        <v>105.33</v>
      </c>
      <c r="BR6" s="36">
        <f t="shared" si="8"/>
        <v>106.86</v>
      </c>
      <c r="BS6" s="36">
        <f t="shared" si="8"/>
        <v>102.73</v>
      </c>
      <c r="BT6" s="36">
        <f t="shared" si="8"/>
        <v>101.68</v>
      </c>
      <c r="BU6" s="36">
        <f t="shared" si="8"/>
        <v>102.38</v>
      </c>
      <c r="BV6" s="36">
        <f t="shared" si="8"/>
        <v>100.12</v>
      </c>
      <c r="BW6" s="36">
        <f t="shared" si="8"/>
        <v>98.66</v>
      </c>
      <c r="BX6" s="36">
        <f t="shared" si="8"/>
        <v>98.64</v>
      </c>
      <c r="BY6" s="36">
        <f t="shared" si="8"/>
        <v>94.78</v>
      </c>
      <c r="BZ6" s="35" t="str">
        <f>IF(BZ7="","",IF(BZ7="-","【-】","【"&amp;SUBSTITUTE(TEXT(BZ7,"#,##0.00"),"-","△")&amp;"】"))</f>
        <v>【100.05】</v>
      </c>
      <c r="CA6" s="36">
        <f>IF(CA7="",NA(),CA7)</f>
        <v>156.59</v>
      </c>
      <c r="CB6" s="36">
        <f t="shared" ref="CB6:CJ6" si="9">IF(CB7="",NA(),CB7)</f>
        <v>153.66999999999999</v>
      </c>
      <c r="CC6" s="36">
        <f t="shared" si="9"/>
        <v>151.91999999999999</v>
      </c>
      <c r="CD6" s="36">
        <f t="shared" si="9"/>
        <v>158.59</v>
      </c>
      <c r="CE6" s="36">
        <f t="shared" si="9"/>
        <v>159.71</v>
      </c>
      <c r="CF6" s="36">
        <f t="shared" si="9"/>
        <v>168.67</v>
      </c>
      <c r="CG6" s="36">
        <f t="shared" si="9"/>
        <v>174.97</v>
      </c>
      <c r="CH6" s="36">
        <f t="shared" si="9"/>
        <v>178.59</v>
      </c>
      <c r="CI6" s="36">
        <f t="shared" si="9"/>
        <v>178.92</v>
      </c>
      <c r="CJ6" s="36">
        <f t="shared" si="9"/>
        <v>181.3</v>
      </c>
      <c r="CK6" s="35" t="str">
        <f>IF(CK7="","",IF(CK7="-","【-】","【"&amp;SUBSTITUTE(TEXT(CK7,"#,##0.00"),"-","△")&amp;"】"))</f>
        <v>【166.40】</v>
      </c>
      <c r="CL6" s="36">
        <f>IF(CL7="",NA(),CL7)</f>
        <v>54.98</v>
      </c>
      <c r="CM6" s="36">
        <f t="shared" ref="CM6:CU6" si="10">IF(CM7="",NA(),CM7)</f>
        <v>54.24</v>
      </c>
      <c r="CN6" s="36">
        <f t="shared" si="10"/>
        <v>53.3</v>
      </c>
      <c r="CO6" s="36">
        <f t="shared" si="10"/>
        <v>55.55</v>
      </c>
      <c r="CP6" s="36">
        <f t="shared" si="10"/>
        <v>54.63</v>
      </c>
      <c r="CQ6" s="36">
        <f t="shared" si="10"/>
        <v>54.92</v>
      </c>
      <c r="CR6" s="36">
        <f t="shared" si="10"/>
        <v>55.63</v>
      </c>
      <c r="CS6" s="36">
        <f t="shared" si="10"/>
        <v>55.03</v>
      </c>
      <c r="CT6" s="36">
        <f t="shared" si="10"/>
        <v>55.14</v>
      </c>
      <c r="CU6" s="36">
        <f t="shared" si="10"/>
        <v>55.89</v>
      </c>
      <c r="CV6" s="35" t="str">
        <f>IF(CV7="","",IF(CV7="-","【-】","【"&amp;SUBSTITUTE(TEXT(CV7,"#,##0.00"),"-","△")&amp;"】"))</f>
        <v>【60.69】</v>
      </c>
      <c r="CW6" s="36">
        <f>IF(CW7="",NA(),CW7)</f>
        <v>81.540000000000006</v>
      </c>
      <c r="CX6" s="36">
        <f t="shared" ref="CX6:DF6" si="11">IF(CX7="",NA(),CX7)</f>
        <v>82.52</v>
      </c>
      <c r="CY6" s="36">
        <f t="shared" si="11"/>
        <v>83.29</v>
      </c>
      <c r="CZ6" s="36">
        <f t="shared" si="11"/>
        <v>79.180000000000007</v>
      </c>
      <c r="DA6" s="36">
        <f t="shared" si="11"/>
        <v>81.27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37.450000000000003</v>
      </c>
      <c r="DI6" s="36">
        <f t="shared" ref="DI6:DQ6" si="12">IF(DI7="",NA(),DI7)</f>
        <v>39.65</v>
      </c>
      <c r="DJ6" s="36">
        <f t="shared" si="12"/>
        <v>41.88</v>
      </c>
      <c r="DK6" s="36">
        <f t="shared" si="12"/>
        <v>44.04</v>
      </c>
      <c r="DL6" s="36">
        <f t="shared" si="12"/>
        <v>43.02</v>
      </c>
      <c r="DM6" s="36">
        <f t="shared" si="12"/>
        <v>48.49</v>
      </c>
      <c r="DN6" s="36">
        <f t="shared" si="12"/>
        <v>48.05</v>
      </c>
      <c r="DO6" s="36">
        <f t="shared" si="12"/>
        <v>48.87</v>
      </c>
      <c r="DP6" s="36">
        <f t="shared" si="12"/>
        <v>49.92</v>
      </c>
      <c r="DQ6" s="36">
        <f t="shared" si="12"/>
        <v>50.63</v>
      </c>
      <c r="DR6" s="35" t="str">
        <f>IF(DR7="","",IF(DR7="-","【-】","【"&amp;SUBSTITUTE(TEXT(DR7,"#,##0.00"),"-","△")&amp;"】"))</f>
        <v>【50.19】</v>
      </c>
      <c r="DS6" s="36">
        <f>IF(DS7="",NA(),DS7)</f>
        <v>0.26</v>
      </c>
      <c r="DT6" s="36">
        <f t="shared" ref="DT6:EB6" si="13">IF(DT7="",NA(),DT7)</f>
        <v>1.54</v>
      </c>
      <c r="DU6" s="36">
        <f t="shared" si="13"/>
        <v>2.2400000000000002</v>
      </c>
      <c r="DV6" s="36">
        <f t="shared" si="13"/>
        <v>4.82</v>
      </c>
      <c r="DW6" s="36">
        <f t="shared" si="13"/>
        <v>4.8099999999999996</v>
      </c>
      <c r="DX6" s="36">
        <f t="shared" si="13"/>
        <v>12.79</v>
      </c>
      <c r="DY6" s="36">
        <f t="shared" si="13"/>
        <v>13.39</v>
      </c>
      <c r="DZ6" s="36">
        <f t="shared" si="13"/>
        <v>14.85</v>
      </c>
      <c r="EA6" s="36">
        <f t="shared" si="13"/>
        <v>16.88</v>
      </c>
      <c r="EB6" s="36">
        <f t="shared" si="13"/>
        <v>18.28</v>
      </c>
      <c r="EC6" s="35" t="str">
        <f>IF(EC7="","",IF(EC7="-","【-】","【"&amp;SUBSTITUTE(TEXT(EC7,"#,##0.00"),"-","△")&amp;"】"))</f>
        <v>【20.63】</v>
      </c>
      <c r="ED6" s="36">
        <f>IF(ED7="",NA(),ED7)</f>
        <v>0.26</v>
      </c>
      <c r="EE6" s="36">
        <f t="shared" ref="EE6:EM6" si="14">IF(EE7="",NA(),EE7)</f>
        <v>0.15</v>
      </c>
      <c r="EF6" s="36">
        <f t="shared" si="14"/>
        <v>0.27</v>
      </c>
      <c r="EG6" s="36">
        <f t="shared" si="14"/>
        <v>0.32</v>
      </c>
      <c r="EH6" s="36">
        <f t="shared" si="14"/>
        <v>0.31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252140</v>
      </c>
      <c r="D7" s="38">
        <v>46</v>
      </c>
      <c r="E7" s="38">
        <v>1</v>
      </c>
      <c r="F7" s="38">
        <v>0</v>
      </c>
      <c r="G7" s="38">
        <v>1</v>
      </c>
      <c r="H7" s="38" t="s">
        <v>93</v>
      </c>
      <c r="I7" s="38" t="s">
        <v>94</v>
      </c>
      <c r="J7" s="38" t="s">
        <v>95</v>
      </c>
      <c r="K7" s="38" t="s">
        <v>96</v>
      </c>
      <c r="L7" s="38" t="s">
        <v>97</v>
      </c>
      <c r="M7" s="38" t="s">
        <v>98</v>
      </c>
      <c r="N7" s="39" t="s">
        <v>99</v>
      </c>
      <c r="O7" s="39">
        <v>72.38</v>
      </c>
      <c r="P7" s="39">
        <v>99.8</v>
      </c>
      <c r="Q7" s="39">
        <v>2926</v>
      </c>
      <c r="R7" s="39">
        <v>38525</v>
      </c>
      <c r="S7" s="39">
        <v>250.39</v>
      </c>
      <c r="T7" s="39">
        <v>153.86000000000001</v>
      </c>
      <c r="U7" s="39">
        <v>28073</v>
      </c>
      <c r="V7" s="39">
        <v>60.48</v>
      </c>
      <c r="W7" s="39">
        <v>464.17</v>
      </c>
      <c r="X7" s="39">
        <v>111.91</v>
      </c>
      <c r="Y7" s="39">
        <v>112.99</v>
      </c>
      <c r="Z7" s="39">
        <v>114.65</v>
      </c>
      <c r="AA7" s="39">
        <v>111.97</v>
      </c>
      <c r="AB7" s="39">
        <v>110.8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907.24</v>
      </c>
      <c r="AU7" s="39">
        <v>809.51</v>
      </c>
      <c r="AV7" s="39">
        <v>1057.78</v>
      </c>
      <c r="AW7" s="39">
        <v>533.13</v>
      </c>
      <c r="AX7" s="39">
        <v>223.45</v>
      </c>
      <c r="AY7" s="39">
        <v>384.34</v>
      </c>
      <c r="AZ7" s="39">
        <v>359.47</v>
      </c>
      <c r="BA7" s="39">
        <v>369.69</v>
      </c>
      <c r="BB7" s="39">
        <v>379.08</v>
      </c>
      <c r="BC7" s="39">
        <v>367.55</v>
      </c>
      <c r="BD7" s="39">
        <v>260.31</v>
      </c>
      <c r="BE7" s="39">
        <v>552.01</v>
      </c>
      <c r="BF7" s="39">
        <v>526.34</v>
      </c>
      <c r="BG7" s="39">
        <v>504.59</v>
      </c>
      <c r="BH7" s="39">
        <v>482.28</v>
      </c>
      <c r="BI7" s="39">
        <v>471.7</v>
      </c>
      <c r="BJ7" s="39">
        <v>380.58</v>
      </c>
      <c r="BK7" s="39">
        <v>401.79</v>
      </c>
      <c r="BL7" s="39">
        <v>402.99</v>
      </c>
      <c r="BM7" s="39">
        <v>398.98</v>
      </c>
      <c r="BN7" s="39">
        <v>418.68</v>
      </c>
      <c r="BO7" s="39">
        <v>275.67</v>
      </c>
      <c r="BP7" s="39">
        <v>102.97</v>
      </c>
      <c r="BQ7" s="39">
        <v>105.33</v>
      </c>
      <c r="BR7" s="39">
        <v>106.86</v>
      </c>
      <c r="BS7" s="39">
        <v>102.73</v>
      </c>
      <c r="BT7" s="39">
        <v>101.68</v>
      </c>
      <c r="BU7" s="39">
        <v>102.38</v>
      </c>
      <c r="BV7" s="39">
        <v>100.12</v>
      </c>
      <c r="BW7" s="39">
        <v>98.66</v>
      </c>
      <c r="BX7" s="39">
        <v>98.64</v>
      </c>
      <c r="BY7" s="39">
        <v>94.78</v>
      </c>
      <c r="BZ7" s="39">
        <v>100.05</v>
      </c>
      <c r="CA7" s="39">
        <v>156.59</v>
      </c>
      <c r="CB7" s="39">
        <v>153.66999999999999</v>
      </c>
      <c r="CC7" s="39">
        <v>151.91999999999999</v>
      </c>
      <c r="CD7" s="39">
        <v>158.59</v>
      </c>
      <c r="CE7" s="39">
        <v>159.71</v>
      </c>
      <c r="CF7" s="39">
        <v>168.67</v>
      </c>
      <c r="CG7" s="39">
        <v>174.97</v>
      </c>
      <c r="CH7" s="39">
        <v>178.59</v>
      </c>
      <c r="CI7" s="39">
        <v>178.92</v>
      </c>
      <c r="CJ7" s="39">
        <v>181.3</v>
      </c>
      <c r="CK7" s="39">
        <v>166.4</v>
      </c>
      <c r="CL7" s="39">
        <v>54.98</v>
      </c>
      <c r="CM7" s="39">
        <v>54.24</v>
      </c>
      <c r="CN7" s="39">
        <v>53.3</v>
      </c>
      <c r="CO7" s="39">
        <v>55.55</v>
      </c>
      <c r="CP7" s="39">
        <v>54.63</v>
      </c>
      <c r="CQ7" s="39">
        <v>54.92</v>
      </c>
      <c r="CR7" s="39">
        <v>55.63</v>
      </c>
      <c r="CS7" s="39">
        <v>55.03</v>
      </c>
      <c r="CT7" s="39">
        <v>55.14</v>
      </c>
      <c r="CU7" s="39">
        <v>55.89</v>
      </c>
      <c r="CV7" s="39">
        <v>60.69</v>
      </c>
      <c r="CW7" s="39">
        <v>81.540000000000006</v>
      </c>
      <c r="CX7" s="39">
        <v>82.52</v>
      </c>
      <c r="CY7" s="39">
        <v>83.29</v>
      </c>
      <c r="CZ7" s="39">
        <v>79.180000000000007</v>
      </c>
      <c r="DA7" s="39">
        <v>81.27</v>
      </c>
      <c r="DB7" s="39">
        <v>82.66</v>
      </c>
      <c r="DC7" s="39">
        <v>82.04</v>
      </c>
      <c r="DD7" s="39">
        <v>81.900000000000006</v>
      </c>
      <c r="DE7" s="39">
        <v>81.39</v>
      </c>
      <c r="DF7" s="39">
        <v>81.27</v>
      </c>
      <c r="DG7" s="39">
        <v>89.82</v>
      </c>
      <c r="DH7" s="39">
        <v>37.450000000000003</v>
      </c>
      <c r="DI7" s="39">
        <v>39.65</v>
      </c>
      <c r="DJ7" s="39">
        <v>41.88</v>
      </c>
      <c r="DK7" s="39">
        <v>44.04</v>
      </c>
      <c r="DL7" s="39">
        <v>43.02</v>
      </c>
      <c r="DM7" s="39">
        <v>48.49</v>
      </c>
      <c r="DN7" s="39">
        <v>48.05</v>
      </c>
      <c r="DO7" s="39">
        <v>48.87</v>
      </c>
      <c r="DP7" s="39">
        <v>49.92</v>
      </c>
      <c r="DQ7" s="39">
        <v>50.63</v>
      </c>
      <c r="DR7" s="39">
        <v>50.19</v>
      </c>
      <c r="DS7" s="39">
        <v>0.26</v>
      </c>
      <c r="DT7" s="39">
        <v>1.54</v>
      </c>
      <c r="DU7" s="39">
        <v>2.2400000000000002</v>
      </c>
      <c r="DV7" s="39">
        <v>4.82</v>
      </c>
      <c r="DW7" s="39">
        <v>4.8099999999999996</v>
      </c>
      <c r="DX7" s="39">
        <v>12.79</v>
      </c>
      <c r="DY7" s="39">
        <v>13.39</v>
      </c>
      <c r="DZ7" s="39">
        <v>14.85</v>
      </c>
      <c r="EA7" s="39">
        <v>16.88</v>
      </c>
      <c r="EB7" s="39">
        <v>18.28</v>
      </c>
      <c r="EC7" s="39">
        <v>20.63</v>
      </c>
      <c r="ED7" s="39">
        <v>0.26</v>
      </c>
      <c r="EE7" s="39">
        <v>0.15</v>
      </c>
      <c r="EF7" s="39">
        <v>0.27</v>
      </c>
      <c r="EG7" s="39">
        <v>0.32</v>
      </c>
      <c r="EH7" s="39">
        <v>0.31</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2022-01-25T03:14:03Z</cp:lastPrinted>
  <dcterms:created xsi:type="dcterms:W3CDTF">2021-12-03T06:52:33Z</dcterms:created>
  <dcterms:modified xsi:type="dcterms:W3CDTF">2022-01-26T12:41:28Z</dcterms:modified>
  <cp:category/>
</cp:coreProperties>
</file>